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8915" windowHeight="85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12" i="1"/>
  <c r="C50"/>
  <c r="C51" s="1"/>
  <c r="C47"/>
  <c r="C45"/>
  <c r="C40"/>
  <c r="F26"/>
  <c r="D21"/>
  <c r="C21"/>
  <c r="D29" s="1"/>
  <c r="C25"/>
  <c r="C9"/>
  <c r="C13" s="1"/>
  <c r="C5"/>
  <c r="C53" l="1"/>
  <c r="C41"/>
  <c r="D34"/>
  <c r="D30"/>
  <c r="D35"/>
  <c r="D31"/>
  <c r="D27"/>
  <c r="D26"/>
  <c r="E26" s="1"/>
  <c r="C26" s="1"/>
  <c r="D32"/>
  <c r="D28"/>
  <c r="D33"/>
  <c r="F27" l="1"/>
  <c r="E27" s="1"/>
  <c r="C27" s="1"/>
  <c r="F28" l="1"/>
  <c r="E28" s="1"/>
  <c r="C28" s="1"/>
  <c r="F29" l="1"/>
  <c r="E29" s="1"/>
  <c r="C29" s="1"/>
  <c r="F30" s="1"/>
  <c r="E30" s="1"/>
  <c r="C30" s="1"/>
  <c r="F31" s="1"/>
  <c r="E31" s="1"/>
  <c r="C31" s="1"/>
  <c r="F32" s="1"/>
  <c r="E32" s="1"/>
  <c r="C32" s="1"/>
  <c r="C38"/>
  <c r="F33" l="1"/>
  <c r="E33" s="1"/>
  <c r="C33" s="1"/>
  <c r="F34" l="1"/>
  <c r="E34" s="1"/>
  <c r="C34" s="1"/>
  <c r="F35" l="1"/>
  <c r="E35" s="1"/>
  <c r="C35" s="1"/>
</calcChain>
</file>

<file path=xl/sharedStrings.xml><?xml version="1.0" encoding="utf-8"?>
<sst xmlns="http://schemas.openxmlformats.org/spreadsheetml/2006/main" count="34" uniqueCount="33">
  <si>
    <t>Acciones Heredadas</t>
  </si>
  <si>
    <t>Acciones en Circulacion</t>
  </si>
  <si>
    <t>% Acciones Heredadas</t>
  </si>
  <si>
    <t>Tasa de Crecimiento Div</t>
  </si>
  <si>
    <t>Dividendos to</t>
  </si>
  <si>
    <t>Dividendos t1</t>
  </si>
  <si>
    <t>Precio Accion</t>
  </si>
  <si>
    <t>Rentabilidad Acciones</t>
  </si>
  <si>
    <t>Dinero en Acciones</t>
  </si>
  <si>
    <t>Credito</t>
  </si>
  <si>
    <t>Plazo</t>
  </si>
  <si>
    <t>Tasa</t>
  </si>
  <si>
    <t>Monto</t>
  </si>
  <si>
    <t>Cuota</t>
  </si>
  <si>
    <t>Estructura del Credito</t>
  </si>
  <si>
    <t>Año</t>
  </si>
  <si>
    <t>Saldo</t>
  </si>
  <si>
    <t>Amortizacion</t>
  </si>
  <si>
    <t>Interes</t>
  </si>
  <si>
    <t xml:space="preserve">Saldo que queda por amortizar </t>
  </si>
  <si>
    <t>Monto a pagar al banco</t>
  </si>
  <si>
    <t>% condicion de salida</t>
  </si>
  <si>
    <t>OPCIÓN 1</t>
  </si>
  <si>
    <t>Dinero luego del pago</t>
  </si>
  <si>
    <t>OPCIÓN 2</t>
  </si>
  <si>
    <t>Pagos por 7 años</t>
  </si>
  <si>
    <t>Flujo Primeros 7 años</t>
  </si>
  <si>
    <t>VP primeros 7 años</t>
  </si>
  <si>
    <t>Tasa de Descuento</t>
  </si>
  <si>
    <t>Pagos perpeutos desde año 8</t>
  </si>
  <si>
    <t>VP en el año 7</t>
  </si>
  <si>
    <t>VP pagos perpetuos</t>
  </si>
  <si>
    <t>VP Opción 2</t>
  </si>
</sst>
</file>

<file path=xl/styles.xml><?xml version="1.0" encoding="utf-8"?>
<styleSheet xmlns="http://schemas.openxmlformats.org/spreadsheetml/2006/main">
  <numFmts count="3">
    <numFmt numFmtId="6" formatCode="&quot;$&quot;\ #,##0;[Red]\-&quot;$&quot;\ #,##0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9" fontId="0" fillId="0" borderId="1" xfId="0" applyNumberFormat="1" applyBorder="1"/>
    <xf numFmtId="164" fontId="0" fillId="0" borderId="1" xfId="1" applyNumberFormat="1" applyFont="1" applyBorder="1"/>
    <xf numFmtId="6" fontId="0" fillId="0" borderId="1" xfId="0" applyNumberFormat="1" applyBorder="1"/>
    <xf numFmtId="6" fontId="0" fillId="0" borderId="0" xfId="0" applyNumberFormat="1"/>
    <xf numFmtId="164" fontId="0" fillId="2" borderId="1" xfId="0" applyNumberFormat="1" applyFill="1" applyBorder="1"/>
    <xf numFmtId="164" fontId="0" fillId="3" borderId="1" xfId="0" applyNumberFormat="1" applyFill="1" applyBorder="1"/>
    <xf numFmtId="10" fontId="0" fillId="0" borderId="1" xfId="0" applyNumberFormat="1" applyBorder="1"/>
    <xf numFmtId="0" fontId="0" fillId="0" borderId="0" xfId="0" applyBorder="1"/>
    <xf numFmtId="164" fontId="0" fillId="0" borderId="0" xfId="1" applyNumberFormat="1" applyFont="1" applyBorder="1"/>
    <xf numFmtId="0" fontId="3" fillId="0" borderId="0" xfId="0" applyFont="1"/>
    <xf numFmtId="9" fontId="0" fillId="0" borderId="1" xfId="2" applyFont="1" applyBorder="1"/>
    <xf numFmtId="164" fontId="2" fillId="0" borderId="1" xfId="0" applyNumberFormat="1" applyFont="1" applyBorder="1"/>
    <xf numFmtId="164" fontId="2" fillId="0" borderId="1" xfId="1" applyNumberFormat="1" applyFont="1" applyBorder="1"/>
    <xf numFmtId="3" fontId="0" fillId="0" borderId="1" xfId="0" applyNumberFormat="1" applyBorder="1"/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53"/>
  <sheetViews>
    <sheetView tabSelected="1" topLeftCell="A27" workbookViewId="0">
      <selection activeCell="F46" sqref="F46"/>
    </sheetView>
  </sheetViews>
  <sheetFormatPr baseColWidth="10" defaultRowHeight="15"/>
  <cols>
    <col min="2" max="2" width="27.5703125" customWidth="1"/>
    <col min="3" max="3" width="14.85546875" bestFit="1" customWidth="1"/>
    <col min="4" max="5" width="13" bestFit="1" customWidth="1"/>
    <col min="6" max="6" width="13.28515625" bestFit="1" customWidth="1"/>
  </cols>
  <sheetData>
    <row r="3" spans="2:3">
      <c r="B3" s="3" t="s">
        <v>2</v>
      </c>
      <c r="C3" s="11">
        <v>0.01</v>
      </c>
    </row>
    <row r="4" spans="2:3">
      <c r="B4" s="3" t="s">
        <v>1</v>
      </c>
      <c r="C4" s="18">
        <v>10000000</v>
      </c>
    </row>
    <row r="5" spans="2:3">
      <c r="B5" s="3" t="s">
        <v>0</v>
      </c>
      <c r="C5" s="18">
        <f>C4*C3</f>
        <v>100000</v>
      </c>
    </row>
    <row r="7" spans="2:3">
      <c r="B7" s="3" t="s">
        <v>4</v>
      </c>
      <c r="C7" s="3">
        <v>1</v>
      </c>
    </row>
    <row r="8" spans="2:3">
      <c r="B8" s="3" t="s">
        <v>3</v>
      </c>
      <c r="C8" s="5">
        <v>0.08</v>
      </c>
    </row>
    <row r="9" spans="2:3">
      <c r="B9" s="3" t="s">
        <v>5</v>
      </c>
      <c r="C9" s="3">
        <f>C7*(1+C8)</f>
        <v>1.08</v>
      </c>
    </row>
    <row r="10" spans="2:3">
      <c r="B10" s="3" t="s">
        <v>7</v>
      </c>
      <c r="C10" s="5">
        <v>0.17</v>
      </c>
    </row>
    <row r="11" spans="2:3">
      <c r="C11" s="1"/>
    </row>
    <row r="12" spans="2:3">
      <c r="B12" s="3" t="s">
        <v>6</v>
      </c>
      <c r="C12" s="3">
        <f>C9/(C10-C8)</f>
        <v>12</v>
      </c>
    </row>
    <row r="13" spans="2:3">
      <c r="B13" s="3" t="s">
        <v>8</v>
      </c>
      <c r="C13" s="6">
        <f>C5*C12</f>
        <v>1200000</v>
      </c>
    </row>
    <row r="14" spans="2:3">
      <c r="B14" s="12"/>
      <c r="C14" s="13"/>
    </row>
    <row r="15" spans="2:3">
      <c r="B15" s="12"/>
      <c r="C15" s="13"/>
    </row>
    <row r="16" spans="2:3" ht="15.75">
      <c r="B16" s="14" t="s">
        <v>22</v>
      </c>
    </row>
    <row r="17" spans="2:6">
      <c r="B17" t="s">
        <v>9</v>
      </c>
    </row>
    <row r="18" spans="2:6">
      <c r="B18" s="3" t="s">
        <v>10</v>
      </c>
      <c r="C18" s="3">
        <v>10</v>
      </c>
    </row>
    <row r="19" spans="2:6">
      <c r="B19" s="3" t="s">
        <v>11</v>
      </c>
      <c r="C19" s="5">
        <v>0.2</v>
      </c>
    </row>
    <row r="20" spans="2:6">
      <c r="B20" s="3" t="s">
        <v>12</v>
      </c>
      <c r="C20" s="6">
        <v>1000000</v>
      </c>
    </row>
    <row r="21" spans="2:6">
      <c r="B21" s="3" t="s">
        <v>13</v>
      </c>
      <c r="C21" s="7">
        <f>ROUND(-PMT(C19,C18,C20),0)</f>
        <v>238523</v>
      </c>
      <c r="D21" s="8">
        <f>ROUND(C20/((1/C19) - 1/(C19*(1+C19)^C18)),0)</f>
        <v>238523</v>
      </c>
      <c r="E21" s="2"/>
    </row>
    <row r="23" spans="2:6">
      <c r="B23" t="s">
        <v>14</v>
      </c>
    </row>
    <row r="24" spans="2:6">
      <c r="B24" s="3" t="s">
        <v>15</v>
      </c>
      <c r="C24" s="3" t="s">
        <v>16</v>
      </c>
      <c r="D24" s="3" t="s">
        <v>13</v>
      </c>
      <c r="E24" s="3" t="s">
        <v>17</v>
      </c>
      <c r="F24" s="3" t="s">
        <v>18</v>
      </c>
    </row>
    <row r="25" spans="2:6">
      <c r="B25" s="3">
        <v>0</v>
      </c>
      <c r="C25" s="4">
        <f>C20</f>
        <v>1000000</v>
      </c>
      <c r="D25" s="4"/>
      <c r="E25" s="4"/>
      <c r="F25" s="4"/>
    </row>
    <row r="26" spans="2:6">
      <c r="B26" s="3">
        <v>1</v>
      </c>
      <c r="C26" s="9">
        <f>C25-E26</f>
        <v>961477</v>
      </c>
      <c r="D26" s="4">
        <f>$C$21</f>
        <v>238523</v>
      </c>
      <c r="E26" s="4">
        <f>D26-F26</f>
        <v>38523</v>
      </c>
      <c r="F26" s="4">
        <f>C25*C19</f>
        <v>200000</v>
      </c>
    </row>
    <row r="27" spans="2:6">
      <c r="B27" s="3">
        <v>2</v>
      </c>
      <c r="C27" s="9">
        <f>C26-E27</f>
        <v>915249</v>
      </c>
      <c r="D27" s="4">
        <f t="shared" ref="D27:D35" si="0">$C$21</f>
        <v>238523</v>
      </c>
      <c r="E27" s="4">
        <f>D27-F27</f>
        <v>46228</v>
      </c>
      <c r="F27" s="4">
        <f>ROUND(C26*$C$19,0)</f>
        <v>192295</v>
      </c>
    </row>
    <row r="28" spans="2:6">
      <c r="B28" s="3">
        <v>3</v>
      </c>
      <c r="C28" s="10">
        <f t="shared" ref="C28:C35" si="1">C27-E28</f>
        <v>859776</v>
      </c>
      <c r="D28" s="4">
        <f t="shared" si="0"/>
        <v>238523</v>
      </c>
      <c r="E28" s="4">
        <f t="shared" ref="E28:E35" si="2">D28-F28</f>
        <v>55473</v>
      </c>
      <c r="F28" s="4">
        <f t="shared" ref="F28:F35" si="3">ROUND(C27*$C$19,0)</f>
        <v>183050</v>
      </c>
    </row>
    <row r="29" spans="2:6">
      <c r="B29" s="3">
        <v>4</v>
      </c>
      <c r="C29" s="4">
        <f t="shared" si="1"/>
        <v>793208</v>
      </c>
      <c r="D29" s="4">
        <f t="shared" si="0"/>
        <v>238523</v>
      </c>
      <c r="E29" s="4">
        <f t="shared" si="2"/>
        <v>66568</v>
      </c>
      <c r="F29" s="4">
        <f t="shared" si="3"/>
        <v>171955</v>
      </c>
    </row>
    <row r="30" spans="2:6">
      <c r="B30" s="3">
        <v>5</v>
      </c>
      <c r="C30" s="4">
        <f t="shared" si="1"/>
        <v>713327</v>
      </c>
      <c r="D30" s="4">
        <f t="shared" si="0"/>
        <v>238523</v>
      </c>
      <c r="E30" s="4">
        <f t="shared" si="2"/>
        <v>79881</v>
      </c>
      <c r="F30" s="4">
        <f t="shared" si="3"/>
        <v>158642</v>
      </c>
    </row>
    <row r="31" spans="2:6">
      <c r="B31" s="3">
        <v>6</v>
      </c>
      <c r="C31" s="4">
        <f t="shared" si="1"/>
        <v>617469</v>
      </c>
      <c r="D31" s="4">
        <f t="shared" si="0"/>
        <v>238523</v>
      </c>
      <c r="E31" s="4">
        <f t="shared" si="2"/>
        <v>95858</v>
      </c>
      <c r="F31" s="4">
        <f t="shared" si="3"/>
        <v>142665</v>
      </c>
    </row>
    <row r="32" spans="2:6">
      <c r="B32" s="3">
        <v>7</v>
      </c>
      <c r="C32" s="4">
        <f t="shared" si="1"/>
        <v>502440</v>
      </c>
      <c r="D32" s="4">
        <f t="shared" si="0"/>
        <v>238523</v>
      </c>
      <c r="E32" s="4">
        <f t="shared" si="2"/>
        <v>115029</v>
      </c>
      <c r="F32" s="4">
        <f t="shared" si="3"/>
        <v>123494</v>
      </c>
    </row>
    <row r="33" spans="2:6">
      <c r="B33" s="3">
        <v>8</v>
      </c>
      <c r="C33" s="4">
        <f t="shared" si="1"/>
        <v>364405</v>
      </c>
      <c r="D33" s="4">
        <f t="shared" si="0"/>
        <v>238523</v>
      </c>
      <c r="E33" s="4">
        <f t="shared" si="2"/>
        <v>138035</v>
      </c>
      <c r="F33" s="4">
        <f t="shared" si="3"/>
        <v>100488</v>
      </c>
    </row>
    <row r="34" spans="2:6">
      <c r="B34" s="3">
        <v>9</v>
      </c>
      <c r="C34" s="4">
        <f t="shared" si="1"/>
        <v>198763</v>
      </c>
      <c r="D34" s="4">
        <f t="shared" si="0"/>
        <v>238523</v>
      </c>
      <c r="E34" s="4">
        <f t="shared" si="2"/>
        <v>165642</v>
      </c>
      <c r="F34" s="4">
        <f t="shared" si="3"/>
        <v>72881</v>
      </c>
    </row>
    <row r="35" spans="2:6">
      <c r="B35" s="3">
        <v>10</v>
      </c>
      <c r="C35" s="4">
        <f t="shared" si="1"/>
        <v>-7</v>
      </c>
      <c r="D35" s="4">
        <f t="shared" si="0"/>
        <v>238523</v>
      </c>
      <c r="E35" s="4">
        <f t="shared" si="2"/>
        <v>198770</v>
      </c>
      <c r="F35" s="4">
        <f t="shared" si="3"/>
        <v>39753</v>
      </c>
    </row>
    <row r="38" spans="2:6">
      <c r="B38" s="3" t="s">
        <v>19</v>
      </c>
      <c r="C38" s="4">
        <f>C28</f>
        <v>859776</v>
      </c>
    </row>
    <row r="39" spans="2:6">
      <c r="B39" s="3" t="s">
        <v>21</v>
      </c>
      <c r="C39" s="15">
        <v>0.3</v>
      </c>
    </row>
    <row r="40" spans="2:6">
      <c r="B40" s="3" t="s">
        <v>20</v>
      </c>
      <c r="C40" s="4">
        <f>C38*(1+C39)</f>
        <v>1117708.8</v>
      </c>
    </row>
    <row r="41" spans="2:6">
      <c r="B41" s="3" t="s">
        <v>23</v>
      </c>
      <c r="C41" s="16">
        <f>C13-C40</f>
        <v>82291.199999999953</v>
      </c>
    </row>
    <row r="43" spans="2:6" ht="15.75">
      <c r="B43" s="14" t="s">
        <v>24</v>
      </c>
    </row>
    <row r="44" spans="2:6">
      <c r="B44" s="3" t="s">
        <v>25</v>
      </c>
      <c r="C44" s="18">
        <v>250000</v>
      </c>
    </row>
    <row r="45" spans="2:6">
      <c r="B45" s="3" t="s">
        <v>26</v>
      </c>
      <c r="C45" s="7">
        <f>C44-C21</f>
        <v>11477</v>
      </c>
    </row>
    <row r="46" spans="2:6">
      <c r="B46" s="3" t="s">
        <v>28</v>
      </c>
      <c r="C46" s="5">
        <v>0.08</v>
      </c>
    </row>
    <row r="47" spans="2:6">
      <c r="B47" s="3" t="s">
        <v>27</v>
      </c>
      <c r="C47" s="18">
        <f>ROUND(C45*(1/C46 -1/(C46*(1+C46)^7)),0)</f>
        <v>59754</v>
      </c>
    </row>
    <row r="49" spans="2:3">
      <c r="B49" s="3" t="s">
        <v>29</v>
      </c>
      <c r="C49" s="18">
        <v>5000</v>
      </c>
    </row>
    <row r="50" spans="2:3">
      <c r="B50" s="3" t="s">
        <v>30</v>
      </c>
      <c r="C50" s="18">
        <f>C49/C46</f>
        <v>62500</v>
      </c>
    </row>
    <row r="51" spans="2:3">
      <c r="B51" s="3" t="s">
        <v>31</v>
      </c>
      <c r="C51" s="18">
        <f>ROUND(C50/(1+C46)^7,0)</f>
        <v>36468</v>
      </c>
    </row>
    <row r="53" spans="2:3">
      <c r="B53" s="3" t="s">
        <v>32</v>
      </c>
      <c r="C53" s="17">
        <f>C47+C51</f>
        <v>96222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Ricardo</cp:lastModifiedBy>
  <dcterms:created xsi:type="dcterms:W3CDTF">2011-11-19T17:41:50Z</dcterms:created>
  <dcterms:modified xsi:type="dcterms:W3CDTF">2011-11-19T22:03:31Z</dcterms:modified>
</cp:coreProperties>
</file>